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1\9_94. výzva DALŠÍ VZDĚLÁVÁNÍ ITI\připomínky\vypořádání připomínek\"/>
    </mc:Choice>
  </mc:AlternateContent>
  <xr:revisionPtr revIDLastSave="0" documentId="13_ncr:1_{05303ED2-1A24-455A-84A0-4CF7F0EB27CD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1" i="4"/>
  <c r="E27" i="4" s="1"/>
  <c r="E26" i="4" l="1"/>
  <c r="E18" i="4"/>
  <c r="E22" i="4" l="1"/>
  <c r="E24" i="4" s="1"/>
  <c r="E28" i="4" l="1"/>
  <c r="H20" i="4"/>
  <c r="H21" i="4"/>
  <c r="G18" i="4" l="1"/>
  <c r="G16" i="4"/>
  <c r="G17" i="4"/>
  <c r="H27" i="4"/>
  <c r="H26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<sst xmlns="http://schemas.openxmlformats.org/spreadsheetml/2006/main" count="33" uniqueCount="33">
  <si>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</si>
  <si>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</si>
  <si>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</si>
  <si>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</si>
  <si>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</si>
  <si>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</si>
  <si>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</si>
  <si>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</si>
  <si>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</si>
  <si>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</si>
  <si>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</si>
  <si>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</si>
  <si>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</si>
  <si>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</si>
  <si>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</si>
  <si>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</si>
  <si>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</si>
  <si>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</si>
  <si>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</si>
  <si>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</si>
  <si>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</si>
  <si>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</si>
  <si>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</si>
  <si>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</si>
  <si>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</si>
  <si>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</si>
  <si>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přímé výdaje na oblast intervence 122</t>
  </si>
  <si>
    <t>souhrnný limit v případě kombinace limitu 10 % a 15 % (projekt musí plnit kumulativně všechny limity)</t>
  </si>
  <si>
    <t>94. VÝZVA IROP – DALŠÍ VZDĚLÁVÁNÍ – SC 4.1 (ITI)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</si>
  <si>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</si>
  <si>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</si>
  <si>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>zvýšení energetické účinnosti při rekonstrukci budov</t>
  </si>
  <si>
    <t>stavby, přístavby, nástavby, stavební úpravy a modernizace budov pro zájmové, neformální a celoživotní vzdělávání, nákup vybavení pro odborné učebny (výukové prostory) ve vazbě na přírodní vědy, polytechnické vzdělávání, cizí jazyky, práci s digitálními technologiemi a nezbytné zázemí (šatny, chodby apod.), vnitřní konektivita (ta však nemůže být jedinám zaměřením)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</si>
</sst>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5" fillId="5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17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3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3" t="s">
        <v>21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3" t="s">
        <v>14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4" t="s">
        <v>15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17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30.6" customHeight="1" x14ac:dyDescent="0.25">
      <c r="A21" s="88" t="s">
        <v>28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23.25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87" t="s">
        <v>16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tabSelected="1" workbookViewId="0">
      <selection activeCell="D28" sqref="D28"/>
    </sheetView>
  </sheetViews>
  <sheetFormatPr defaultRowHeight="12.75" x14ac:dyDescent="0.2"/>
  <cols>
    <col min="1" max="1" width="2.140625" customWidth="1"/>
    <col min="2" max="2" width="112.1406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29</v>
      </c>
      <c r="C5" s="63"/>
      <c r="D5" s="44"/>
      <c r="E5" s="27"/>
      <c r="F5" s="27"/>
      <c r="G5" s="27"/>
      <c r="H5" s="8"/>
    </row>
    <row r="6" spans="2:8" x14ac:dyDescent="0.2">
      <c r="B6" s="26" t="s">
        <v>30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4" t="s">
        <v>25</v>
      </c>
      <c r="C12" s="75"/>
      <c r="D12" s="76"/>
      <c r="E12" s="77"/>
      <c r="F12" s="78"/>
      <c r="G12" s="78"/>
      <c r="H12" s="79"/>
    </row>
    <row r="13" spans="2:8" s="33" customFormat="1" ht="51" x14ac:dyDescent="0.2">
      <c r="B13" s="82" t="s">
        <v>32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31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0" t="s">
        <v>22</v>
      </c>
      <c r="C16" s="60">
        <v>122</v>
      </c>
      <c r="D16" s="80"/>
      <c r="E16" s="55">
        <v>3000000</v>
      </c>
      <c r="F16" s="11">
        <v>0.1</v>
      </c>
      <c r="G16" s="69">
        <f>E16/$E$28</f>
        <v>8.2462891698735566E-2</v>
      </c>
      <c r="H16" s="32"/>
    </row>
    <row r="17" spans="2:8" s="33" customFormat="1" x14ac:dyDescent="0.2">
      <c r="B17" s="70" t="s">
        <v>23</v>
      </c>
      <c r="C17" s="60">
        <v>122</v>
      </c>
      <c r="D17" s="80"/>
      <c r="E17" s="55">
        <v>1000000</v>
      </c>
      <c r="F17" s="66">
        <v>0.15</v>
      </c>
      <c r="G17" s="69">
        <f>E17/$E$28</f>
        <v>2.7487630566245189E-2</v>
      </c>
      <c r="H17" s="3"/>
    </row>
    <row r="18" spans="2:8" s="33" customFormat="1" x14ac:dyDescent="0.2">
      <c r="B18" s="71" t="s">
        <v>27</v>
      </c>
      <c r="C18" s="62"/>
      <c r="D18" s="81"/>
      <c r="E18" s="13">
        <f>E16+E17</f>
        <v>4000000</v>
      </c>
      <c r="F18" s="72">
        <v>0.15</v>
      </c>
      <c r="G18" s="15">
        <f>E18/$E$28</f>
        <v>0.10995052226498075</v>
      </c>
      <c r="H18" s="73"/>
    </row>
    <row r="19" spans="2:8" x14ac:dyDescent="0.2">
      <c r="C19" s="61"/>
      <c r="E19" s="56"/>
    </row>
    <row r="20" spans="2:8" x14ac:dyDescent="0.2">
      <c r="B20" s="12" t="s">
        <v>26</v>
      </c>
      <c r="C20" s="62">
        <v>122</v>
      </c>
      <c r="D20" s="12"/>
      <c r="E20" s="13">
        <f>SUMIFS($E$13:$E$18,$C$13:$C$18,C20)</f>
        <v>34000000</v>
      </c>
      <c r="F20" s="14"/>
      <c r="G20" s="15"/>
      <c r="H20" s="15">
        <f>E20/$E$22</f>
        <v>1</v>
      </c>
    </row>
    <row r="21" spans="2:8" x14ac:dyDescent="0.2">
      <c r="B21" s="12" t="s">
        <v>19</v>
      </c>
      <c r="C21" s="62">
        <v>44</v>
      </c>
      <c r="D21" s="12"/>
      <c r="E21" s="13">
        <f>SUMIFS($E$13:$E$18,$C$13:$C$18,C21)</f>
        <v>0</v>
      </c>
      <c r="F21" s="14"/>
      <c r="G21" s="15"/>
      <c r="H21" s="15">
        <f>E21/$E$22</f>
        <v>0</v>
      </c>
    </row>
    <row r="22" spans="2:8" x14ac:dyDescent="0.2">
      <c r="B22" s="16" t="s">
        <v>0</v>
      </c>
      <c r="C22" s="51"/>
      <c r="D22" s="16"/>
      <c r="E22" s="57">
        <f>SUM(E20:E21)</f>
        <v>34000000</v>
      </c>
      <c r="F22" s="17"/>
      <c r="G22" s="18"/>
      <c r="H22" s="18"/>
    </row>
    <row r="23" spans="2:8" x14ac:dyDescent="0.2">
      <c r="E23" s="56"/>
    </row>
    <row r="24" spans="2:8" x14ac:dyDescent="0.2">
      <c r="B24" s="16" t="s">
        <v>10</v>
      </c>
      <c r="C24" s="51"/>
      <c r="D24" s="16"/>
      <c r="E24" s="57">
        <f>E22*0.07</f>
        <v>2380000</v>
      </c>
      <c r="F24" s="17"/>
      <c r="G24" s="18"/>
      <c r="H24" s="18"/>
    </row>
    <row r="25" spans="2:8" x14ac:dyDescent="0.2">
      <c r="E25" s="56"/>
    </row>
    <row r="26" spans="2:8" x14ac:dyDescent="0.2">
      <c r="B26" s="12" t="s">
        <v>24</v>
      </c>
      <c r="C26" s="50"/>
      <c r="D26" s="12"/>
      <c r="E26" s="13">
        <f>E20*1.07</f>
        <v>36380000</v>
      </c>
      <c r="F26" s="14"/>
      <c r="G26" s="12"/>
      <c r="H26" s="15">
        <f>E26/$E$28</f>
        <v>1</v>
      </c>
    </row>
    <row r="27" spans="2:8" x14ac:dyDescent="0.2">
      <c r="B27" s="12" t="s">
        <v>20</v>
      </c>
      <c r="C27" s="50"/>
      <c r="D27" s="12"/>
      <c r="E27" s="13">
        <f>E21*1.07</f>
        <v>0</v>
      </c>
      <c r="F27" s="14"/>
      <c r="G27" s="12"/>
      <c r="H27" s="15">
        <f>E27/$E$28</f>
        <v>0</v>
      </c>
    </row>
    <row r="28" spans="2:8" ht="27" customHeight="1" x14ac:dyDescent="0.2">
      <c r="B28" s="20" t="s">
        <v>1</v>
      </c>
      <c r="C28" s="52"/>
      <c r="D28" s="19"/>
      <c r="E28" s="58">
        <f>SUM(E22:E24)</f>
        <v>36380000</v>
      </c>
      <c r="F28" s="21"/>
      <c r="G28" s="22"/>
      <c r="H28" s="23"/>
    </row>
  </sheetData>
  <sheetProtection algorithmName="SHA-512" hashValue="221uPVgsRsMDxiRA2/2wCQcgULGVGU8uCiJRyjWStbo+DyFz4uUktklNhuTA7dPtvaoWU9vMMRpCObCX9sa9lQ==" saltValue="O6MYFS6qPVAkYLcQJOZjNA==" spinCount="100000" sheet="1" objects="1" scenarios="1"/>
  <protectedRanges>
    <protectedRange sqref="D13:E17" name="Oblast1"/>
  </protectedRanges>
  <conditionalFormatting sqref="G16:G18">
    <cfRule type="expression" dxfId="1" priority="1">
      <formula>G16&gt;F16</formula>
    </cfRule>
    <cfRule type="expression" dxfId="0" priority="3">
      <formula>G16&lt;=F16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2023-06-13T12:42:00Z</dcterms:modified>
</cp:coreProperties>
</file>